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<sst xmlns="http://schemas.openxmlformats.org/spreadsheetml/2006/main" count="19" uniqueCount="18">
  <si>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</t>
  </si>
  <si>
    <t>(Nt+1 - Nt)</t>
  </si>
  <si>
    <t>(t)</t>
  </si>
  <si>
    <t>Alter r and K values and observe the results</t>
  </si>
  <si>
    <t>delta N</t>
  </si>
  <si>
    <t>Density (1)</t>
  </si>
  <si>
    <t>Density (2)</t>
  </si>
  <si>
    <t>Discrete</t>
  </si>
  <si>
    <t>f(N)</t>
  </si>
  <si>
    <t>K value =</t>
  </si>
  <si>
    <t>model</t>
  </si>
  <si>
    <t>model (2)</t>
  </si>
  <si>
    <t xml:space="preserve">Nt (1) </t>
  </si>
  <si>
    <t xml:space="preserve">Nt (2) </t>
  </si>
  <si>
    <t>r = rm-rmN/K</t>
  </si>
  <si>
    <t>rm value =</t>
  </si>
  <si>
    <t>Simulation of Logistic (Sigmoid) Growth (Chapter 5 - Appendix 5.1 &amp; 5.2)</t>
  </si>
  <si>
    <t xml:space="preserve">Time </t>
  </si>
</sst>
</file>

<file path=xl/styles.xml><?xml version="1.0" encoding="utf-8"?>
<styleSheet xmlns="http://schemas.openxmlformats.org/spreadsheetml/2006/main"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21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40722259"/>
        <c:axId val="30956012"/>
      </c:scatterChart>
      <c:val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956012"/>
        <c:crosses val="autoZero"/>
        <c:crossBetween val="midCat"/>
        <c:dispUnits/>
      </c:valAx>
      <c:valAx>
        <c:axId val="30956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size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10168653"/>
        <c:axId val="24409014"/>
      </c:scatterChart>
      <c:val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crossBetween val="midCat"/>
        <c:dispUnits/>
      </c:valAx>
      <c:valAx>
        <c:axId val="24409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N / Delta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18354535"/>
        <c:axId val="30973088"/>
      </c:scatterChart>
      <c:val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crossBetween val="midCat"/>
        <c:dispUnits/>
      </c:valAx>
      <c:valAx>
        <c:axId val="30973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capita growth rate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Discrete logistic</a:t>
            </a:r>
          </a:p>
        </c:rich>
      </c:tx>
      <c:layout/>
      <c:spPr>
        <a:noFill/>
        <a:ln w="12700">
          <a:noFill/>
        </a:ln>
      </c:spPr>
    </c:title>
    <c:plotArea>
      <c:layout/>
      <c:scatterChart>
        <c:scatterStyle val="lineMarker"/>
        <c:varyColors val="0"/>
        <c:axId val="10322337"/>
        <c:axId val="25792170"/>
      </c:scatterChart>
      <c:val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crossBetween val="midCat"/>
        <c:dispUnits/>
      </c:valAx>
      <c:valAx>
        <c:axId val="25792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123825</xdr:rowOff>
    </xdr:from>
    <xdr:to>
      <xdr:col>12</xdr:col>
      <xdr:colOff>561975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5248275" y="123825"/>
        <a:ext cx="3000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17</xdr:row>
      <xdr:rowOff>9525</xdr:rowOff>
    </xdr:from>
    <xdr:to>
      <xdr:col>12</xdr:col>
      <xdr:colOff>581025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5248275" y="2762250"/>
        <a:ext cx="30194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35</xdr:row>
      <xdr:rowOff>0</xdr:rowOff>
    </xdr:from>
    <xdr:to>
      <xdr:col>12</xdr:col>
      <xdr:colOff>571500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248275" y="5667375"/>
        <a:ext cx="30099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37</xdr:row>
      <xdr:rowOff>161925</xdr:rowOff>
    </xdr:from>
    <xdr:to>
      <xdr:col>6</xdr:col>
      <xdr:colOff>609600</xdr:colOff>
      <xdr:row>62</xdr:row>
      <xdr:rowOff>47625</xdr:rowOff>
    </xdr:to>
    <xdr:graphicFrame>
      <xdr:nvGraphicFramePr>
        <xdr:cNvPr id="4" name="Chart 4"/>
        <xdr:cNvGraphicFramePr/>
      </xdr:nvGraphicFramePr>
      <xdr:xfrm>
        <a:off x="295275" y="6153150"/>
        <a:ext cx="43434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defaultGridColor="0" colorId="0" workbookViewId="0" topLeftCell="A7">
      <pane topLeftCell="A1" activePane="topLeft" state="split"/>
      <selection pane="topLeft" activeCell="H23" sqref="H23"/>
    </sheetView>
  </sheetViews>
  <sheetFormatPr defaultColWidth="9.140625" defaultRowHeight="12.75"/>
  <cols>
    <col min="2" max="2" width="10.140625" style="0" customWidth="1"/>
    <col min="4" max="4" width="12.7109375" style="0" customWidth="1"/>
    <col min="5" max="5" width="10.140625" style="0" customWidth="1"/>
  </cols>
  <sheetData>
    <row r="1" ht="12.75">
      <c r="A1" s="1" t="s">
        <v>16</v>
      </c>
    </row>
    <row r="2" ht="12.75">
      <c r="B2" s="2" t="s">
        <v>3</v>
      </c>
    </row>
    <row r="3" spans="1:2" ht="12.75">
      <c r="A3" t="s">
        <v>15</v>
      </c>
      <c r="B3">
        <v>0.5</v>
      </c>
    </row>
    <row r="4" spans="1:2" ht="12.75">
      <c r="A4" t="s">
        <v>9</v>
      </c>
      <c r="B4">
        <v>50</v>
      </c>
    </row>
    <row r="7" spans="1:6" ht="12.75">
      <c r="A7" s="1"/>
      <c r="B7" s="1"/>
      <c r="C7" s="1"/>
      <c r="D7" s="1"/>
      <c r="E7" s="1"/>
      <c r="F7" s="1"/>
    </row>
    <row r="8" spans="1:7" ht="12.75">
      <c r="A8" s="4" t="s">
        <v>17</v>
      </c>
      <c r="B8" s="8" t="s">
        <v>5</v>
      </c>
      <c r="C8" s="4" t="s">
        <v>4</v>
      </c>
      <c r="D8" s="4" t="s">
        <v>8</v>
      </c>
      <c r="E8" s="1" t="s">
        <v>6</v>
      </c>
      <c r="F8" s="14" t="s">
        <v>7</v>
      </c>
      <c r="G8" s="15" t="s">
        <v>7</v>
      </c>
    </row>
    <row r="9" spans="1:7" ht="12.75">
      <c r="A9" s="3" t="s">
        <v>2</v>
      </c>
      <c r="B9" s="9" t="s">
        <v>12</v>
      </c>
      <c r="C9" s="9" t="s">
        <v>1</v>
      </c>
      <c r="D9" s="7" t="s">
        <v>14</v>
      </c>
      <c r="E9" s="9" t="s">
        <v>13</v>
      </c>
      <c r="F9" s="14" t="s">
        <v>10</v>
      </c>
      <c r="G9" s="15" t="s">
        <v>11</v>
      </c>
    </row>
    <row r="10" spans="1:7" ht="12.75">
      <c r="A10">
        <v>0</v>
      </c>
      <c r="B10">
        <v>1</v>
      </c>
      <c r="C10">
        <f>$B$3*B10*(1-B10/$B$4)</f>
        <v>0.49</v>
      </c>
      <c r="D10">
        <f>$B$3-$B$3*B10/$B$4</f>
        <v>0.49</v>
      </c>
      <c r="E10">
        <v>99</v>
      </c>
      <c r="F10">
        <v>1</v>
      </c>
      <c r="G10">
        <v>1.1</v>
      </c>
    </row>
    <row r="11" spans="1:7" ht="12.75">
      <c r="A11">
        <f>A10+1</f>
        <v>1</v>
      </c>
      <c r="B11">
        <f>$B$4/(1+($B$4/$B$10-1)*EXP(-$B$3*A11))</f>
        <v>1.6276040434350512</v>
      </c>
      <c r="C11">
        <f>$B$3*B11*(1-B11/$B$4)</f>
        <v>0.7873110724954643</v>
      </c>
      <c r="D11">
        <f>$B$3-$B$3*B11/$B$4</f>
        <v>0.4837239595656495</v>
      </c>
      <c r="E11">
        <f>$B$4/(1+($B$4/$E$10-1)*EXP(-$B$3*A11))</f>
        <v>71.44919408465705</v>
      </c>
      <c r="F11">
        <f>F10+$B$3*F10*(1-F10/$B$4)</f>
        <v>1.49</v>
      </c>
      <c r="G11">
        <f>G10+$B$3*G10*(1-G10/$B$4)</f>
        <v>1.6379000000000001</v>
      </c>
    </row>
    <row r="12" spans="1:7" ht="12.75">
      <c r="A12">
        <f>A11+1</f>
        <v>2</v>
      </c>
      <c r="B12">
        <f>$B$4/(1+($B$4/$B$10-1)*EXP(-$B$3*A12))</f>
        <v>2.6279699676365262</v>
      </c>
      <c r="C12">
        <f>$B$3*B12*(1-B12/$B$4)</f>
        <v>1.244922722310268</v>
      </c>
      <c r="D12">
        <f>$B$3-$B$3*B12/$B$4</f>
        <v>0.4737203003236347</v>
      </c>
      <c r="E12">
        <f>$B$4/(1+($B$4/$E$10-1)*EXP(-$B$3*A12))</f>
        <v>61.13080324272109</v>
      </c>
      <c r="F12">
        <f>F11+$B$3*F11*(1-F11/$B$4)</f>
        <v>2.212799</v>
      </c>
      <c r="G12">
        <f>G11+$B$3*G11*(1-G11/$B$4)</f>
        <v>2.4300228359</v>
      </c>
    </row>
    <row r="13" spans="1:7" ht="12.75">
      <c r="A13">
        <f>A12+1</f>
        <v>3</v>
      </c>
      <c r="B13">
        <f>$B$4/(1+($B$4/$B$10-1)*EXP(-$B$3*A13))</f>
        <v>4.189928504729755</v>
      </c>
      <c r="C13">
        <f>$B$3*B13*(1-B13/$B$4)</f>
        <v>1.9194092436174082</v>
      </c>
      <c r="D13">
        <f>$B$3-$B$3*B13/$B$4</f>
        <v>0.45810071495270244</v>
      </c>
      <c r="E13">
        <f>$B$4/(1+($B$4/$E$10-1)*EXP(-$B$3*A13))</f>
        <v>56.207447032720395</v>
      </c>
      <c r="F13">
        <f>F12+$B$3*F12*(1-F12/$B$4)</f>
        <v>3.27023370585599</v>
      </c>
      <c r="G13">
        <f>G12+$B$3*G12*(1-G12/$B$4)</f>
        <v>3.5859841440200455</v>
      </c>
    </row>
    <row r="14" spans="1:7" ht="12.75">
      <c r="A14">
        <f>A13+1</f>
        <v>4</v>
      </c>
      <c r="B14">
        <f>$B$4/(1+($B$4/$B$10-1)*EXP(-$B$3*A14))</f>
        <v>6.551852974774989</v>
      </c>
      <c r="C14">
        <f>$B$3*B14*(1-B14/$B$4)</f>
        <v>2.8466587133568155</v>
      </c>
      <c r="D14">
        <f>$B$3-$B$3*B14/$B$4</f>
        <v>0.4344814702522501</v>
      </c>
      <c r="E14">
        <f>$B$4/(1+($B$4/$E$10-1)*EXP(-$B$3*A14))</f>
        <v>53.5896565239046</v>
      </c>
      <c r="F14">
        <f>F13+$B$3*F13*(1-F13/$B$4)</f>
        <v>4.798406273874819</v>
      </c>
      <c r="G14">
        <f>G13+$B$3*G13*(1-G13/$B$4)</f>
        <v>5.250383393218437</v>
      </c>
    </row>
    <row r="15" spans="1:7" ht="12.75">
      <c r="A15">
        <f>A14+1</f>
        <v>5</v>
      </c>
      <c r="B15">
        <f>$B$4/(1+($B$4/$B$10-1)*EXP(-$B$3*A15))</f>
        <v>9.955865781254433</v>
      </c>
      <c r="C15">
        <f>$B$3*B15*(1-B15/$B$4)</f>
        <v>3.986740256083687</v>
      </c>
      <c r="D15">
        <f>$B$3-$B$3*B15/$B$4</f>
        <v>0.40044134218745564</v>
      </c>
      <c r="E15">
        <f>$B$4/(1+($B$4/$E$10-1)*EXP(-$B$3*A15))</f>
        <v>52.117422938581164</v>
      </c>
      <c r="F15">
        <f>F14+$B$3*F14*(1-F14/$B$4)</f>
        <v>6.967362383120616</v>
      </c>
      <c r="G15">
        <f>G14+$B$3*G14*(1-G14/$B$4)</f>
        <v>7.599909832069816</v>
      </c>
    </row>
    <row r="16" spans="1:7" ht="12.75">
      <c r="A16">
        <f>A15+1</f>
        <v>6</v>
      </c>
      <c r="B16">
        <f>$B$4/(1+($B$4/$B$10-1)*EXP(-$B$3*A16))</f>
        <v>14.53671623448454</v>
      </c>
      <c r="C16">
        <f>$B$3*B16*(1-B16/$B$4)</f>
        <v>5.155196928423007</v>
      </c>
      <c r="D16">
        <f>$B$3-$B$3*B16/$B$4</f>
        <v>0.35463283765515463</v>
      </c>
      <c r="E16">
        <f>$B$4/(1+($B$4/$E$10-1)*EXP(-$B$3*A16))</f>
        <v>51.263232909075676</v>
      </c>
      <c r="F16">
        <f>F15+$B$3*F15*(1-F15/$B$4)</f>
        <v>9.96560218890368</v>
      </c>
      <c r="G16">
        <f>G15+$B$3*G15*(1-G15/$B$4)</f>
        <v>10.822278453548808</v>
      </c>
    </row>
    <row r="17" spans="1:7" ht="12.75">
      <c r="A17">
        <f>A16+1</f>
        <v>7</v>
      </c>
      <c r="B17">
        <f>$B$4/(1+($B$4/$B$10-1)*EXP(-$B$3*A17))</f>
        <v>20.163958894941505</v>
      </c>
      <c r="C17">
        <f>$B$3*B17*(1-B17/$B$4)</f>
        <v>6.0161270643018465</v>
      </c>
      <c r="D17">
        <f>$B$3-$B$3*B17/$B$4</f>
        <v>0.298360411050585</v>
      </c>
      <c r="E17">
        <f>$B$4/(1+($B$4/$E$10-1)*EXP(-$B$3*A17))</f>
        <v>50.75864787107376</v>
      </c>
      <c r="F17">
        <f>F16+$B$3*F16*(1-F16/$B$4)</f>
        <v>13.955271013480703</v>
      </c>
      <c r="G17">
        <f>G16+$B$3*G16*(1-G16/$B$4)</f>
        <v>15.062200571061744</v>
      </c>
    </row>
    <row r="18" spans="1:7" ht="12.75">
      <c r="A18">
        <f>A17+1</f>
        <v>8</v>
      </c>
      <c r="B18">
        <f>$B$4/(1+($B$4/$B$10-1)*EXP(-$B$3*A18))</f>
        <v>26.350929054078964</v>
      </c>
      <c r="C18">
        <f>$B$3*B18*(1-B18/$B$4)</f>
        <v>6.231749906908453</v>
      </c>
      <c r="D18">
        <f>$B$3-$B$3*B18/$B$4</f>
        <v>0.23649070945921036</v>
      </c>
      <c r="E18">
        <f>$B$4/(1+($B$4/$E$10-1)*EXP(-$B$3*A18))</f>
        <v>50.45741239892091</v>
      </c>
      <c r="F18">
        <f>F17+$B$3*F17*(1-F17/$B$4)</f>
        <v>18.985410629624106</v>
      </c>
      <c r="G18">
        <f>G17+$B$3*G17*(1-G17/$B$4)</f>
        <v>20.32460199616369</v>
      </c>
    </row>
    <row r="19" spans="1:7" ht="12.75">
      <c r="A19">
        <f>A18+1</f>
        <v>9</v>
      </c>
      <c r="B19">
        <f>$B$4/(1+($B$4/$B$10-1)*EXP(-$B$3*A19))</f>
        <v>32.37627278681441</v>
      </c>
      <c r="C19">
        <f>$B$3*B19*(1-B19/$B$4)</f>
        <v>5.705905997745012</v>
      </c>
      <c r="D19">
        <f>$B$3-$B$3*B19/$B$4</f>
        <v>0.17623727213185592</v>
      </c>
      <c r="E19">
        <f>$B$4/(1+($B$4/$E$10-1)*EXP(-$B$3*A19))</f>
        <v>50.27643958456265</v>
      </c>
      <c r="F19">
        <f>F18+$B$3*F18*(1-F18/$B$4)</f>
        <v>24.873657776681718</v>
      </c>
      <c r="G19">
        <f>G18+$B$3*G18*(1-G18/$B$4)</f>
        <v>26.356008531220922</v>
      </c>
    </row>
    <row r="20" spans="1:7" ht="12.75">
      <c r="A20">
        <f>A19+1</f>
        <v>10</v>
      </c>
      <c r="B20">
        <f>$B$4/(1+($B$4/$B$10-1)*EXP(-$B$3*A20))</f>
        <v>37.58947979386232</v>
      </c>
      <c r="C20">
        <f>$B$3*B20*(1-B20/$B$4)</f>
        <v>4.665049985199324</v>
      </c>
      <c r="D20">
        <f>$B$3-$B$3*B20/$B$4</f>
        <v>0.12410520206137682</v>
      </c>
      <c r="E20">
        <f>$B$4/(1+($B$4/$E$10-1)*EXP(-$B$3*A20))</f>
        <v>50.16730512634733</v>
      </c>
      <c r="F20">
        <f>F19+$B$3*F19*(1-F19/$B$4)</f>
        <v>31.12349815310779</v>
      </c>
      <c r="G20">
        <f>G19+$B$3*G19*(1-G19/$B$4)</f>
        <v>32.58762093985349</v>
      </c>
    </row>
    <row r="21" spans="1:7" ht="12.75">
      <c r="A21">
        <f>A20+1</f>
        <v>11</v>
      </c>
      <c r="B21">
        <f>$B$4/(1+($B$4/$B$10-1)*EXP(-$B$3*A21))</f>
        <v>41.65792542848656</v>
      </c>
      <c r="C21">
        <f>$B$3*B21*(1-B21/$B$4)</f>
        <v>3.475135204189809</v>
      </c>
      <c r="D21">
        <f>$B$3-$B$3*B21/$B$4</f>
        <v>0.08342074571513441</v>
      </c>
      <c r="E21">
        <f>$B$4/(1+($B$4/$E$10-1)*EXP(-$B$3*A21))</f>
        <v>50.10134226257356</v>
      </c>
      <c r="F21">
        <f>F20+$B$3*F20*(1-F20/$B$4)</f>
        <v>36.99852585679665</v>
      </c>
      <c r="G21">
        <f>G20+$B$3*G20*(1-G20/$B$4)</f>
        <v>38.26190102458445</v>
      </c>
    </row>
    <row r="22" spans="1:7" ht="12.75">
      <c r="A22">
        <f>A21+1</f>
        <v>12</v>
      </c>
      <c r="B22">
        <f>$B$4/(1+($B$4/$B$10-1)*EXP(-$B$3*A22))</f>
        <v>44.58478320735053</v>
      </c>
      <c r="C22">
        <f>$B$3*B22*(1-B22/$B$4)</f>
        <v>2.4143626672108063</v>
      </c>
      <c r="D22">
        <f>$B$3-$B$3*B22/$B$4</f>
        <v>0.05415216792649469</v>
      </c>
      <c r="E22">
        <f>$B$4/(1+($B$4/$E$10-1)*EXP(-$B$3*A22))</f>
        <v>50.06141820826451</v>
      </c>
      <c r="F22">
        <f>F21+$B$3*F21*(1-F21/$B$4)</f>
        <v>41.80887962943447</v>
      </c>
      <c r="G22">
        <f>G21+$B$3*G21*(1-G21/$B$4)</f>
        <v>42.753120836725714</v>
      </c>
    </row>
    <row r="23" spans="1:10" ht="12.75">
      <c r="A23">
        <f>A22+1</f>
        <v>13</v>
      </c>
      <c r="B23">
        <f>$B$4/(1+($B$4/$B$10-1)*EXP(-$B$3*A23))</f>
        <v>46.569307982289544</v>
      </c>
      <c r="C23">
        <f>$B$3*B23*(1-B23/$B$4)</f>
        <v>1.597649531651406</v>
      </c>
      <c r="D23">
        <f>$B$3-$B$3*B23/$B$4</f>
        <v>0.03430692017710457</v>
      </c>
      <c r="E23">
        <f>$B$4/(1+($B$4/$E$10-1)*EXP(-$B$3*A23))</f>
        <v>50.03723403029007</v>
      </c>
      <c r="F23">
        <f>F22+$B$3*F22*(1-F22/$B$4)</f>
        <v>45.233495285466304</v>
      </c>
      <c r="G23">
        <f>G22+$B$3*G22*(1-G22/$B$4)</f>
        <v>45.85138784229187</v>
      </c>
      <c r="J23" t="s">
        <v>0</v>
      </c>
    </row>
    <row r="24" spans="1:7" ht="12.75">
      <c r="A24">
        <f>A23+1</f>
        <v>14</v>
      </c>
      <c r="B24">
        <f>$B$4/(1+($B$4/$B$10-1)*EXP(-$B$3*A24))</f>
        <v>47.86144458025217</v>
      </c>
      <c r="C24">
        <f>$B$3*B24*(1-B24/$B$4)</f>
        <v>1.0235435170405887</v>
      </c>
      <c r="D24">
        <f>$B$3-$B$3*B24/$B$4</f>
        <v>0.02138555419747834</v>
      </c>
      <c r="E24">
        <f>$B$4/(1+($B$4/$E$10-1)*EXP(-$B$3*A24))</f>
        <v>50.02257696570176</v>
      </c>
      <c r="F24">
        <f>F23+$B$3*F23*(1-F23/$B$4)</f>
        <v>47.38955197079643</v>
      </c>
      <c r="G24">
        <f>G23+$B$3*G23*(1-G23/$B$4)</f>
        <v>47.7535840927951</v>
      </c>
    </row>
    <row r="25" spans="1:7" ht="12.75">
      <c r="A25">
        <f>A24+1</f>
        <v>15</v>
      </c>
      <c r="B25">
        <f>$B$4/(1+($B$4/$B$10-1)*EXP(-$B$3*A25))</f>
        <v>48.68069787694235</v>
      </c>
      <c r="C25">
        <f>$B$3*B25*(1-B25/$B$4)</f>
        <v>0.6422454806097821</v>
      </c>
      <c r="D25">
        <f>$B$3-$B$3*B25/$B$4</f>
        <v>0.01319302123057653</v>
      </c>
      <c r="E25">
        <f>$B$4/(1+($B$4/$E$10-1)*EXP(-$B$3*A25))</f>
        <v>50.01369118943054</v>
      </c>
      <c r="F25">
        <f>F24+$B$3*F24*(1-F24/$B$4)</f>
        <v>48.626631596266485</v>
      </c>
      <c r="G25">
        <f>G24+$B$3*G24*(1-G24/$B$4)</f>
        <v>48.826328202116116</v>
      </c>
    </row>
    <row r="26" spans="1:7" ht="12.75">
      <c r="A26">
        <f>A25+1</f>
        <v>16</v>
      </c>
      <c r="B26">
        <f>$B$4/(1+($B$4/$B$10-1)*EXP(-$B$3*A26))</f>
        <v>49.191407930249206</v>
      </c>
      <c r="C26">
        <f>$B$3*B26*(1-B26/$B$4)</f>
        <v>0.39775782352275946</v>
      </c>
      <c r="D26">
        <f>$B$3-$B$3*B26/$B$4</f>
        <v>0.008085920697507964</v>
      </c>
      <c r="E26">
        <f>$B$4/(1+($B$4/$E$10-1)*EXP(-$B$3*A26))</f>
        <v>50.00830323155688</v>
      </c>
      <c r="F26">
        <f>F25+$B$3*F25*(1-F25/$B$4)</f>
        <v>49.294454390409506</v>
      </c>
      <c r="G26">
        <f>G25+$B$3*G25*(1-G25/$B$4)</f>
        <v>49.399389046166576</v>
      </c>
    </row>
    <row r="27" spans="1:7" ht="12.75">
      <c r="A27">
        <f>A26+1</f>
        <v>17</v>
      </c>
      <c r="B27">
        <f>$B$4/(1+($B$4/$B$10-1)*EXP(-$B$3*A27))</f>
        <v>49.50642342969131</v>
      </c>
      <c r="C27">
        <f>$B$3*B27*(1-B27/$B$4)</f>
        <v>0.24435210684676825</v>
      </c>
      <c r="D27">
        <f>$B$3-$B$3*B27/$B$4</f>
        <v>0.004935765703086903</v>
      </c>
      <c r="E27">
        <f>$B$4/(1+($B$4/$E$10-1)*EXP(-$B$3*A27))</f>
        <v>50.0050358354657</v>
      </c>
      <c r="F27">
        <f>F26+$B$3*F26*(1-F26/$B$4)</f>
        <v>49.64224924913263</v>
      </c>
      <c r="G27">
        <f>G26+$B$3*G26*(1-G26/$B$4)</f>
        <v>49.69608718790464</v>
      </c>
    </row>
    <row r="28" spans="1:7" ht="12.75">
      <c r="A28">
        <f>A27+1</f>
        <v>18</v>
      </c>
      <c r="B28">
        <f>$B$4/(1+($B$4/$B$10-1)*EXP(-$B$3*A28))</f>
        <v>49.69946334927778</v>
      </c>
      <c r="C28">
        <f>$B$3*B28*(1-B28/$B$4)</f>
        <v>0.1493651025768376</v>
      </c>
      <c r="D28">
        <f>$B$3-$B$3*B28/$B$4</f>
        <v>0.003005366507222218</v>
      </c>
      <c r="E28">
        <f>$B$4/(1+($B$4/$E$10-1)*EXP(-$B$3*A28))</f>
        <v>50.00305426756984</v>
      </c>
      <c r="F28">
        <f>F27+$B$3*F27*(1-F27/$B$4)</f>
        <v>49.819844768568856</v>
      </c>
      <c r="G28">
        <f>G27+$B$3*G27*(1-G27/$B$4)</f>
        <v>49.84711996397876</v>
      </c>
    </row>
    <row r="29" spans="1:7" ht="12.75">
      <c r="A29">
        <f>A28+1</f>
        <v>19</v>
      </c>
      <c r="B29">
        <f>$B$4/(1+($B$4/$B$10-1)*EXP(-$B$3*A29))</f>
        <v>49.817283174523304</v>
      </c>
      <c r="C29">
        <f>$B$3*B29*(1-B29/$B$4)</f>
        <v>0.09102455835522595</v>
      </c>
      <c r="D29">
        <f>$B$3-$B$3*B29/$B$4</f>
        <v>0.0018271682547669754</v>
      </c>
      <c r="E29">
        <f>$B$4/(1+($B$4/$E$10-1)*EXP(-$B$3*A29))</f>
        <v>50.00185246239974</v>
      </c>
      <c r="F29">
        <f>F28+$B$3*F28*(1-F28/$B$4)</f>
        <v>49.90959782521031</v>
      </c>
      <c r="G29">
        <f>G28+$B$3*G28*(1-G28/$B$4)</f>
        <v>49.92332625893524</v>
      </c>
    </row>
    <row r="30" spans="1:7" ht="12.75">
      <c r="A30">
        <f>A29+1</f>
        <v>20</v>
      </c>
      <c r="B30">
        <f>$B$4/(1+($B$4/$B$10-1)*EXP(-$B$3*A30))</f>
        <v>49.88901706433862</v>
      </c>
      <c r="C30">
        <f>$B$3*B30*(1-B30/$B$4)</f>
        <v>0.05536829571061262</v>
      </c>
      <c r="D30">
        <f>$B$3-$B$3*B30/$B$4</f>
        <v>0.0011098293566138562</v>
      </c>
      <c r="E30">
        <f>$B$4/(1+($B$4/$E$10-1)*EXP(-$B$3*A30))</f>
        <v>50.00112355886245</v>
      </c>
      <c r="F30">
        <f>F29+$B$3*F29*(1-F29/$B$4)</f>
        <v>49.954717187073086</v>
      </c>
      <c r="G30">
        <f>G29+$B$3*G29*(1-G29/$B$4)</f>
        <v>49.96160434084193</v>
      </c>
    </row>
    <row r="31" spans="1:7" ht="12.75">
      <c r="A31">
        <f>A30+1</f>
        <v>21</v>
      </c>
      <c r="B31">
        <f>$B$4/(1+($B$4/$B$10-1)*EXP(-$B$3*A31))</f>
        <v>49.93262660507288</v>
      </c>
      <c r="C31">
        <f>$B$3*B31*(1-B31/$B$4)</f>
        <v>0.03364130572011852</v>
      </c>
      <c r="D31">
        <f>$B$3-$B$3*B31/$B$4</f>
        <v>0.0006737339492711714</v>
      </c>
      <c r="E31">
        <f>$B$4/(1+($B$4/$E$10-1)*EXP(-$B$3*A31))</f>
        <v>50.000681466872734</v>
      </c>
      <c r="F31">
        <f>F30+$B$3*F30*(1-F30/$B$4)</f>
        <v>49.97733808820507</v>
      </c>
      <c r="G31">
        <f>G30+$B$3*G30*(1-G30/$B$4)</f>
        <v>49.98078742815454</v>
      </c>
    </row>
    <row r="32" spans="1:7" ht="12.75">
      <c r="A32">
        <f>A31+1</f>
        <v>22</v>
      </c>
      <c r="B32">
        <f>$B$4/(1+($B$4/$B$10-1)*EXP(-$B$3*A32))</f>
        <v>49.959114293245094</v>
      </c>
      <c r="C32">
        <f>$B$3*B32*(1-B32/$B$4)</f>
        <v>0.020426136967284625</v>
      </c>
      <c r="D32">
        <f>$B$3-$B$3*B32/$B$4</f>
        <v>0.00040885706754906215</v>
      </c>
      <c r="E32">
        <f>$B$4/(1+($B$4/$E$10-1)*EXP(-$B$3*A32))</f>
        <v>50.00041332833533</v>
      </c>
      <c r="F32">
        <f>F31+$B$3*F31*(1-F31/$B$4)</f>
        <v>49.98866390848007</v>
      </c>
      <c r="G32">
        <f>G31+$B$3*G31*(1-G31/$B$4)</f>
        <v>49.9903900228481</v>
      </c>
    </row>
    <row r="33" spans="1:7" ht="12.75">
      <c r="A33">
        <f>A32+1</f>
        <v>23</v>
      </c>
      <c r="B33">
        <f>$B$4/(1+($B$4/$B$10-1)*EXP(-$B$3*A33))</f>
        <v>49.975193583957854</v>
      </c>
      <c r="C33">
        <f>$B$3*B33*(1-B33/$B$4)</f>
        <v>0.012397054438303749</v>
      </c>
      <c r="D33">
        <f>$B$3-$B$3*B33/$B$4</f>
        <v>0.0002480641604214462</v>
      </c>
      <c r="E33">
        <f>$B$4/(1+($B$4/$E$10-1)*EXP(-$B$3*A33))</f>
        <v>50.000250695492475</v>
      </c>
      <c r="F33">
        <f>F32+$B$3*F32*(1-F32/$B$4)</f>
        <v>49.994330669170324</v>
      </c>
      <c r="G33">
        <f>G32+$B$3*G32*(1-G32/$B$4)</f>
        <v>49.99519408790744</v>
      </c>
    </row>
    <row r="34" spans="1:7" ht="12.75">
      <c r="A34">
        <f>A33+1</f>
        <v>24</v>
      </c>
      <c r="B34">
        <f>$B$4/(1+($B$4/$B$10-1)*EXP(-$B$3*A34))</f>
        <v>49.984951210419325</v>
      </c>
      <c r="C34">
        <f>$B$3*B34*(1-B34/$B$4)</f>
        <v>0.007522130129658518</v>
      </c>
      <c r="D34">
        <f>$B$3-$B$3*B34/$B$4</f>
        <v>0.00015048789580673905</v>
      </c>
      <c r="E34">
        <f>$B$4/(1+($B$4/$E$10-1)*EXP(-$B$3*A34))</f>
        <v>50.00015205420246</v>
      </c>
      <c r="F34">
        <f>F33+$B$3*F33*(1-F33/$B$4)</f>
        <v>49.997165013172044</v>
      </c>
      <c r="G34">
        <f>G33+$B$3*G33*(1-G33/$B$4)</f>
        <v>49.99759681298581</v>
      </c>
    </row>
    <row r="35" spans="1:7" ht="12.75">
      <c r="A35">
        <f>A34+1</f>
        <v>25</v>
      </c>
      <c r="B35">
        <f>$B$4/(1+($B$4/$B$10-1)*EXP(-$B$3*A35))</f>
        <v>49.99087136667167</v>
      </c>
      <c r="C35">
        <f>$B$3*B35*(1-B35/$B$4)</f>
        <v>0.004563483344701249</v>
      </c>
      <c r="D35">
        <f>$B$3-$B$3*B35/$B$4</f>
        <v>9.128633328331359E-05</v>
      </c>
      <c r="E35">
        <f>$B$4/(1+($B$4/$E$10-1)*EXP(-$B$3*A35))</f>
        <v>50.00009222542538</v>
      </c>
      <c r="F35">
        <f>F34+$B$3*F34*(1-F34/$B$4)</f>
        <v>49.99858242621452</v>
      </c>
      <c r="G35">
        <f>G34+$B$3*G34*(1-G34/$B$4)</f>
        <v>49.998798348739825</v>
      </c>
    </row>
    <row r="36" spans="1:2" ht="12.75">
      <c r="A36">
        <f>A35+1</f>
        <v>26</v>
      </c>
      <c r="B36">
        <f>$B$4/(1+($B$4/$B$10-1)*EXP(-$B$3*A36))</f>
        <v>49.994462806231105</v>
      </c>
    </row>
    <row r="37" spans="2:4" ht="12.75">
      <c r="B37">
        <v>50</v>
      </c>
      <c r="D37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